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40" i="1" l="1"/>
  <c r="B32" i="1"/>
  <c r="C28" i="1" s="1"/>
  <c r="B15" i="1"/>
  <c r="C10" i="1" s="1"/>
  <c r="C31" i="1" l="1"/>
  <c r="C23" i="1"/>
  <c r="C7" i="1"/>
  <c r="C14" i="1"/>
  <c r="C5" i="1"/>
  <c r="C13" i="1"/>
  <c r="C6" i="1"/>
  <c r="C11" i="1"/>
  <c r="C21" i="1"/>
  <c r="C29" i="1"/>
  <c r="C4" i="1"/>
  <c r="C12" i="1"/>
  <c r="C22" i="1"/>
  <c r="C30" i="1"/>
  <c r="C8" i="1"/>
  <c r="C18" i="1"/>
  <c r="C26" i="1"/>
  <c r="B34" i="1"/>
  <c r="B48" i="1" s="1"/>
  <c r="C9" i="1"/>
  <c r="C19" i="1"/>
  <c r="C27" i="1"/>
  <c r="C24" i="1"/>
  <c r="C25" i="1"/>
  <c r="C20" i="1"/>
</calcChain>
</file>

<file path=xl/sharedStrings.xml><?xml version="1.0" encoding="utf-8"?>
<sst xmlns="http://schemas.openxmlformats.org/spreadsheetml/2006/main" count="45" uniqueCount="40">
  <si>
    <t>YTD</t>
  </si>
  <si>
    <t>Actual</t>
  </si>
  <si>
    <t>REVENUE</t>
  </si>
  <si>
    <t>Water</t>
  </si>
  <si>
    <t>Wastewater - Steiner Ranch</t>
  </si>
  <si>
    <t>Wastewater - Flintrock</t>
  </si>
  <si>
    <t xml:space="preserve">Wastewater - Comanche </t>
  </si>
  <si>
    <t>Wastewater - WTCPUA (Falconhead West)</t>
  </si>
  <si>
    <t>Wastewater - LMUD - ( NLWV)</t>
  </si>
  <si>
    <t>Wastewater - Commander's Point</t>
  </si>
  <si>
    <t>Raw Water/Reclaimed</t>
  </si>
  <si>
    <t>Solid Waste Service</t>
  </si>
  <si>
    <t>Penalties</t>
  </si>
  <si>
    <t>Other</t>
  </si>
  <si>
    <t>TOTAL REVENUES</t>
  </si>
  <si>
    <t>EXPENSES</t>
  </si>
  <si>
    <t>Wastewater - Steiner</t>
  </si>
  <si>
    <t>Wastewater - Comanche Canyon</t>
  </si>
  <si>
    <t>Wastewater - LMUD (North Lakeway Village)</t>
  </si>
  <si>
    <t>Raw Water/Reclaim</t>
  </si>
  <si>
    <t>Solid Waste Service - Progressive</t>
  </si>
  <si>
    <t>Villas WWTP Operations</t>
  </si>
  <si>
    <t>Employee Salaries &amp; Benefits</t>
  </si>
  <si>
    <t>Professional Svc</t>
  </si>
  <si>
    <t>Expenses - Admin</t>
  </si>
  <si>
    <t>TOTAL EXPENSES</t>
  </si>
  <si>
    <t>OPERATING SURPLUS (DEFICIT)</t>
  </si>
  <si>
    <t>Other Sources:</t>
  </si>
  <si>
    <t>From O&amp;M Tax Fund CY Collections</t>
  </si>
  <si>
    <t>From O&amp;M Tax Fund -Reserve</t>
  </si>
  <si>
    <t>From Apache Shores Reserve</t>
  </si>
  <si>
    <t>From River Ridge Reserve</t>
  </si>
  <si>
    <t>Other Uses:</t>
  </si>
  <si>
    <t>Fund Assigned - Construction</t>
  </si>
  <si>
    <t>Fund Balance - Unassigned</t>
  </si>
  <si>
    <t>Fund Balance - Assigned - Water Treatment Plant 2</t>
  </si>
  <si>
    <t>Apache Shores Fund - Construction</t>
  </si>
  <si>
    <t>River Ridge Fund - Construction</t>
  </si>
  <si>
    <t>NET SURPLUS (DEFICIT)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</si>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</sst>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Fill="1" applyBorder="1"/>
    <xf numFmtId="164" fontId="3" fillId="0" borderId="0" xfId="1" applyNumberFormat="1" applyFont="1" applyFill="1" applyAlignment="1">
      <alignment horizontal="center"/>
    </xf>
    <xf numFmtId="0" fontId="2" fillId="0" borderId="1" xfId="0" applyFont="1" applyFill="1" applyBorder="1"/>
    <xf numFmtId="164" fontId="3" fillId="0" borderId="1" xfId="1" applyNumberFormat="1" applyFont="1" applyFill="1" applyBorder="1" applyAlignment="1">
      <alignment horizontal="center"/>
    </xf>
    <xf numFmtId="0" fontId="3" fillId="0" borderId="0" xfId="0" applyFont="1" applyFill="1" applyBorder="1"/>
    <xf numFmtId="164" fontId="2" fillId="0" borderId="0" xfId="1" applyNumberFormat="1" applyFont="1" applyFill="1"/>
    <xf numFmtId="164" fontId="2" fillId="0" borderId="0" xfId="1" applyNumberFormat="1" applyFont="1" applyFill="1" applyBorder="1"/>
    <xf numFmtId="165" fontId="0" fillId="0" borderId="0" xfId="2" applyNumberFormat="1" applyFont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9" fontId="0" fillId="0" borderId="0" xfId="2" applyFont="1"/>
    <xf numFmtId="0" fontId="4" fillId="0" borderId="0" xfId="0" applyFont="1" applyFill="1" applyBorder="1"/>
    <xf numFmtId="0" fontId="3" fillId="0" borderId="2" xfId="0" applyFont="1" applyFill="1" applyBorder="1" applyAlignment="1">
      <alignment horizontal="right"/>
    </xf>
    <xf numFmtId="164" fontId="2" fillId="0" borderId="2" xfId="1" applyNumberFormat="1" applyFont="1" applyFill="1" applyBorder="1"/>
    <xf numFmtId="164" fontId="3" fillId="0" borderId="2" xfId="1" applyNumberFormat="1" applyFont="1" applyFill="1" applyBorder="1"/>
    <xf numFmtId="164" fontId="3" fillId="0" borderId="0" xfId="1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Revenue - FY 2016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'[1]Pie Chart FY 15 Budget'!$A$4:$A$14</c:f>
              <c:strCache>
                <c:ptCount val="11"/>
                <c:pt idx="0">
                  <c:v>Water</c:v>
                </c:pt>
                <c:pt idx="1">
                  <c:v>Wastewater - Steiner Ranch</c:v>
                </c:pt>
                <c:pt idx="2">
                  <c:v>Wastewater - Flintrock</c:v>
                </c:pt>
                <c:pt idx="3">
                  <c:v>Wastewater - Comanche </c:v>
                </c:pt>
                <c:pt idx="4">
                  <c:v>Wastewater - WTCPUA (Falconhead West)</c:v>
                </c:pt>
                <c:pt idx="5">
                  <c:v>Wastewater - LMUD - ( NLWV)</c:v>
                </c:pt>
                <c:pt idx="6">
                  <c:v>Wastewater - Commander's Point</c:v>
                </c:pt>
                <c:pt idx="7">
                  <c:v>Raw Water/Reclaimed</c:v>
                </c:pt>
                <c:pt idx="8">
                  <c:v>Solid Waste Service</c:v>
                </c:pt>
                <c:pt idx="9">
                  <c:v>Penalties</c:v>
                </c:pt>
                <c:pt idx="10">
                  <c:v>Other</c:v>
                </c:pt>
              </c:strCache>
            </c:strRef>
          </c:cat>
          <c:val>
            <c:numRef>
              <c:f>'[1]Pie Chart FY 15 Budget'!$C$4:$C$14</c:f>
              <c:numCache>
                <c:formatCode>General</c:formatCode>
                <c:ptCount val="11"/>
                <c:pt idx="0">
                  <c:v>0.67524070351198595</c:v>
                </c:pt>
                <c:pt idx="1">
                  <c:v>0.15309895320448744</c:v>
                </c:pt>
                <c:pt idx="2">
                  <c:v>5.0165919132538359E-2</c:v>
                </c:pt>
                <c:pt idx="3">
                  <c:v>3.3815545489340672E-3</c:v>
                </c:pt>
                <c:pt idx="4">
                  <c:v>1.8319850468401046E-2</c:v>
                </c:pt>
                <c:pt idx="5">
                  <c:v>9.2899850245441399E-3</c:v>
                </c:pt>
                <c:pt idx="6">
                  <c:v>2.4525560464796529E-3</c:v>
                </c:pt>
                <c:pt idx="7">
                  <c:v>7.0603886186535467E-3</c:v>
                </c:pt>
                <c:pt idx="8">
                  <c:v>2.3039162860869468E-2</c:v>
                </c:pt>
                <c:pt idx="9">
                  <c:v>1.6198017888795165E-2</c:v>
                </c:pt>
                <c:pt idx="10">
                  <c:v>4.1752908694311183E-2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Expenses - FY 2016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'[1]Pie Chart FY 15 Budget'!$A$18:$A$31</c:f>
              <c:strCache>
                <c:ptCount val="14"/>
                <c:pt idx="0">
                  <c:v>Water</c:v>
                </c:pt>
                <c:pt idx="1">
                  <c:v>Wastewater - Steiner</c:v>
                </c:pt>
                <c:pt idx="2">
                  <c:v>Wastewater - Flintrock</c:v>
                </c:pt>
                <c:pt idx="3">
                  <c:v>Wastewater - Comanche Canyon</c:v>
                </c:pt>
                <c:pt idx="4">
                  <c:v>Wastewater - WTCPUA (Falconhead West)</c:v>
                </c:pt>
                <c:pt idx="5">
                  <c:v>Wastewater - LMUD (North Lakeway Village)</c:v>
                </c:pt>
                <c:pt idx="6">
                  <c:v>Wastewater - Commander's Point</c:v>
                </c:pt>
                <c:pt idx="7">
                  <c:v>Raw Water/Reclaim</c:v>
                </c:pt>
                <c:pt idx="8">
                  <c:v>Solid Waste Service - Progressive</c:v>
                </c:pt>
                <c:pt idx="9">
                  <c:v>Villas WWTP Operations</c:v>
                </c:pt>
                <c:pt idx="10">
                  <c:v>Employee Salaries &amp; Benefits</c:v>
                </c:pt>
                <c:pt idx="11">
                  <c:v>Professional Svc</c:v>
                </c:pt>
                <c:pt idx="12">
                  <c:v>Expenses - Admin</c:v>
                </c:pt>
                <c:pt idx="13">
                  <c:v>Other</c:v>
                </c:pt>
              </c:strCache>
            </c:strRef>
          </c:cat>
          <c:val>
            <c:numRef>
              <c:f>'[1]Pie Chart FY 15 Budget'!$C$18:$C$31</c:f>
              <c:numCache>
                <c:formatCode>General</c:formatCode>
                <c:ptCount val="14"/>
                <c:pt idx="0">
                  <c:v>0.31408457490680525</c:v>
                </c:pt>
                <c:pt idx="1">
                  <c:v>0.11843617327157825</c:v>
                </c:pt>
                <c:pt idx="2">
                  <c:v>3.2394179015216955E-2</c:v>
                </c:pt>
                <c:pt idx="3">
                  <c:v>6.373335256487575E-3</c:v>
                </c:pt>
                <c:pt idx="4">
                  <c:v>1.8356307783200472E-2</c:v>
                </c:pt>
                <c:pt idx="5">
                  <c:v>5.4718567056934704E-3</c:v>
                </c:pt>
                <c:pt idx="6">
                  <c:v>3.239811560277501E-3</c:v>
                </c:pt>
                <c:pt idx="7">
                  <c:v>9.0147855079410425E-3</c:v>
                </c:pt>
                <c:pt idx="8">
                  <c:v>2.2674744334384454E-2</c:v>
                </c:pt>
                <c:pt idx="9">
                  <c:v>0</c:v>
                </c:pt>
                <c:pt idx="10">
                  <c:v>0.29933898396360198</c:v>
                </c:pt>
                <c:pt idx="11">
                  <c:v>6.0544716642852936E-2</c:v>
                </c:pt>
                <c:pt idx="12">
                  <c:v>1.2227040955312173E-2</c:v>
                </c:pt>
                <c:pt idx="13">
                  <c:v>9.7843490096647945E-2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51</xdr:row>
      <xdr:rowOff>38100</xdr:rowOff>
    </xdr:from>
    <xdr:to>
      <xdr:col>5</xdr:col>
      <xdr:colOff>447675</xdr:colOff>
      <xdr:row>80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82</xdr:row>
      <xdr:rowOff>9525</xdr:rowOff>
    </xdr:from>
    <xdr:to>
      <xdr:col>5</xdr:col>
      <xdr:colOff>457200</xdr:colOff>
      <xdr:row>121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P%20Reports\FY%202015\GFINC%20July%20%202015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F_INC July 2015 SUMMARY"/>
      <sheetName val="recap all Funds"/>
      <sheetName val="GFINC July 2015"/>
      <sheetName val="Pie Chart"/>
      <sheetName val="Budget Summary"/>
      <sheetName val="Pie Chart FY 15 Budget"/>
      <sheetName val="Pie Chart FY 16 Budget (2)"/>
    </sheetNames>
    <sheetDataSet>
      <sheetData sheetId="0">
        <row r="355">
          <cell r="C355">
            <v>0</v>
          </cell>
        </row>
        <row r="356">
          <cell r="C356">
            <v>0</v>
          </cell>
        </row>
      </sheetData>
      <sheetData sheetId="1"/>
      <sheetData sheetId="2"/>
      <sheetData sheetId="3"/>
      <sheetData sheetId="4"/>
      <sheetData sheetId="5">
        <row r="4">
          <cell r="A4" t="str">
            <v>Water</v>
          </cell>
          <cell r="C4">
            <v>0.67524070351198595</v>
          </cell>
        </row>
        <row r="5">
          <cell r="A5" t="str">
            <v>Wastewater - Steiner Ranch</v>
          </cell>
          <cell r="C5">
            <v>0.15309895320448744</v>
          </cell>
        </row>
        <row r="6">
          <cell r="A6" t="str">
            <v>Wastewater - Flintrock</v>
          </cell>
          <cell r="C6">
            <v>5.0165919132538359E-2</v>
          </cell>
        </row>
        <row r="7">
          <cell r="A7" t="str">
            <v xml:space="preserve">Wastewater - Comanche </v>
          </cell>
          <cell r="C7">
            <v>3.3815545489340672E-3</v>
          </cell>
        </row>
        <row r="8">
          <cell r="A8" t="str">
            <v>Wastewater - WTCPUA (Falconhead West)</v>
          </cell>
          <cell r="C8">
            <v>1.8319850468401046E-2</v>
          </cell>
        </row>
        <row r="9">
          <cell r="A9" t="str">
            <v>Wastewater - LMUD - ( NLWV)</v>
          </cell>
          <cell r="C9">
            <v>9.2899850245441399E-3</v>
          </cell>
        </row>
        <row r="10">
          <cell r="A10" t="str">
            <v>Wastewater - Commander's Point</v>
          </cell>
          <cell r="C10">
            <v>2.4525560464796529E-3</v>
          </cell>
        </row>
        <row r="11">
          <cell r="A11" t="str">
            <v>Raw Water/Reclaimed</v>
          </cell>
          <cell r="C11">
            <v>7.0603886186535467E-3</v>
          </cell>
        </row>
        <row r="12">
          <cell r="A12" t="str">
            <v>Solid Waste Service</v>
          </cell>
          <cell r="C12">
            <v>2.3039162860869468E-2</v>
          </cell>
        </row>
        <row r="13">
          <cell r="A13" t="str">
            <v>Penalties</v>
          </cell>
          <cell r="C13">
            <v>1.6198017888795165E-2</v>
          </cell>
        </row>
        <row r="14">
          <cell r="A14" t="str">
            <v>Other</v>
          </cell>
          <cell r="C14">
            <v>4.1752908694311183E-2</v>
          </cell>
        </row>
        <row r="18">
          <cell r="A18" t="str">
            <v>Water</v>
          </cell>
          <cell r="C18">
            <v>0.31408457490680525</v>
          </cell>
        </row>
        <row r="19">
          <cell r="A19" t="str">
            <v>Wastewater - Steiner</v>
          </cell>
          <cell r="C19">
            <v>0.11843617327157825</v>
          </cell>
        </row>
        <row r="20">
          <cell r="A20" t="str">
            <v>Wastewater - Flintrock</v>
          </cell>
          <cell r="C20">
            <v>3.2394179015216955E-2</v>
          </cell>
        </row>
        <row r="21">
          <cell r="A21" t="str">
            <v>Wastewater - Comanche Canyon</v>
          </cell>
          <cell r="C21">
            <v>6.373335256487575E-3</v>
          </cell>
        </row>
        <row r="22">
          <cell r="A22" t="str">
            <v>Wastewater - WTCPUA (Falconhead West)</v>
          </cell>
          <cell r="C22">
            <v>1.8356307783200472E-2</v>
          </cell>
        </row>
        <row r="23">
          <cell r="A23" t="str">
            <v>Wastewater - LMUD (North Lakeway Village)</v>
          </cell>
          <cell r="C23">
            <v>5.4718567056934704E-3</v>
          </cell>
        </row>
        <row r="24">
          <cell r="A24" t="str">
            <v>Wastewater - Commander's Point</v>
          </cell>
          <cell r="C24">
            <v>3.239811560277501E-3</v>
          </cell>
        </row>
        <row r="25">
          <cell r="A25" t="str">
            <v>Raw Water/Reclaim</v>
          </cell>
          <cell r="C25">
            <v>9.0147855079410425E-3</v>
          </cell>
        </row>
        <row r="26">
          <cell r="A26" t="str">
            <v>Solid Waste Service - Progressive</v>
          </cell>
          <cell r="C26">
            <v>2.2674744334384454E-2</v>
          </cell>
        </row>
        <row r="27">
          <cell r="A27" t="str">
            <v>Villas WWTP Operations</v>
          </cell>
          <cell r="C27">
            <v>0</v>
          </cell>
        </row>
        <row r="28">
          <cell r="A28" t="str">
            <v>Employee Salaries &amp; Benefits</v>
          </cell>
          <cell r="C28">
            <v>0.29933898396360198</v>
          </cell>
        </row>
        <row r="29">
          <cell r="A29" t="str">
            <v>Professional Svc</v>
          </cell>
          <cell r="C29">
            <v>6.0544716642852936E-2</v>
          </cell>
        </row>
        <row r="30">
          <cell r="A30" t="str">
            <v>Expenses - Admin</v>
          </cell>
          <cell r="C30">
            <v>1.2227040955312173E-2</v>
          </cell>
        </row>
        <row r="31">
          <cell r="A31" t="str">
            <v>Other</v>
          </cell>
          <cell r="C31">
            <v>9.7843490096647945E-2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abSelected="1" workbookViewId="0">
      <selection activeCell="I88" sqref="I88"/>
    </sheetView>
  </sheetViews>
  <sheetFormatPr defaultRowHeight="15" x14ac:dyDescent="0.25"/>
  <cols>
    <col min="1" max="1" width="45" bestFit="1" customWidth="1"/>
    <col min="2" max="2" width="13.28515625" bestFit="1" customWidth="1"/>
    <col min="257" max="257" width="45" bestFit="1" customWidth="1"/>
    <col min="258" max="258" width="13.28515625" bestFit="1" customWidth="1"/>
    <col min="513" max="513" width="45" bestFit="1" customWidth="1"/>
    <col min="514" max="514" width="13.28515625" bestFit="1" customWidth="1"/>
    <col min="769" max="769" width="45" bestFit="1" customWidth="1"/>
    <col min="770" max="770" width="13.28515625" bestFit="1" customWidth="1"/>
    <col min="1025" max="1025" width="45" bestFit="1" customWidth="1"/>
    <col min="1026" max="1026" width="13.28515625" bestFit="1" customWidth="1"/>
    <col min="1281" max="1281" width="45" bestFit="1" customWidth="1"/>
    <col min="1282" max="1282" width="13.28515625" bestFit="1" customWidth="1"/>
    <col min="1537" max="1537" width="45" bestFit="1" customWidth="1"/>
    <col min="1538" max="1538" width="13.28515625" bestFit="1" customWidth="1"/>
    <col min="1793" max="1793" width="45" bestFit="1" customWidth="1"/>
    <col min="1794" max="1794" width="13.28515625" bestFit="1" customWidth="1"/>
    <col min="2049" max="2049" width="45" bestFit="1" customWidth="1"/>
    <col min="2050" max="2050" width="13.28515625" bestFit="1" customWidth="1"/>
    <col min="2305" max="2305" width="45" bestFit="1" customWidth="1"/>
    <col min="2306" max="2306" width="13.28515625" bestFit="1" customWidth="1"/>
    <col min="2561" max="2561" width="45" bestFit="1" customWidth="1"/>
    <col min="2562" max="2562" width="13.28515625" bestFit="1" customWidth="1"/>
    <col min="2817" max="2817" width="45" bestFit="1" customWidth="1"/>
    <col min="2818" max="2818" width="13.28515625" bestFit="1" customWidth="1"/>
    <col min="3073" max="3073" width="45" bestFit="1" customWidth="1"/>
    <col min="3074" max="3074" width="13.28515625" bestFit="1" customWidth="1"/>
    <col min="3329" max="3329" width="45" bestFit="1" customWidth="1"/>
    <col min="3330" max="3330" width="13.28515625" bestFit="1" customWidth="1"/>
    <col min="3585" max="3585" width="45" bestFit="1" customWidth="1"/>
    <col min="3586" max="3586" width="13.28515625" bestFit="1" customWidth="1"/>
    <col min="3841" max="3841" width="45" bestFit="1" customWidth="1"/>
    <col min="3842" max="3842" width="13.28515625" bestFit="1" customWidth="1"/>
    <col min="4097" max="4097" width="45" bestFit="1" customWidth="1"/>
    <col min="4098" max="4098" width="13.28515625" bestFit="1" customWidth="1"/>
    <col min="4353" max="4353" width="45" bestFit="1" customWidth="1"/>
    <col min="4354" max="4354" width="13.28515625" bestFit="1" customWidth="1"/>
    <col min="4609" max="4609" width="45" bestFit="1" customWidth="1"/>
    <col min="4610" max="4610" width="13.28515625" bestFit="1" customWidth="1"/>
    <col min="4865" max="4865" width="45" bestFit="1" customWidth="1"/>
    <col min="4866" max="4866" width="13.28515625" bestFit="1" customWidth="1"/>
    <col min="5121" max="5121" width="45" bestFit="1" customWidth="1"/>
    <col min="5122" max="5122" width="13.28515625" bestFit="1" customWidth="1"/>
    <col min="5377" max="5377" width="45" bestFit="1" customWidth="1"/>
    <col min="5378" max="5378" width="13.28515625" bestFit="1" customWidth="1"/>
    <col min="5633" max="5633" width="45" bestFit="1" customWidth="1"/>
    <col min="5634" max="5634" width="13.28515625" bestFit="1" customWidth="1"/>
    <col min="5889" max="5889" width="45" bestFit="1" customWidth="1"/>
    <col min="5890" max="5890" width="13.28515625" bestFit="1" customWidth="1"/>
    <col min="6145" max="6145" width="45" bestFit="1" customWidth="1"/>
    <col min="6146" max="6146" width="13.28515625" bestFit="1" customWidth="1"/>
    <col min="6401" max="6401" width="45" bestFit="1" customWidth="1"/>
    <col min="6402" max="6402" width="13.28515625" bestFit="1" customWidth="1"/>
    <col min="6657" max="6657" width="45" bestFit="1" customWidth="1"/>
    <col min="6658" max="6658" width="13.28515625" bestFit="1" customWidth="1"/>
    <col min="6913" max="6913" width="45" bestFit="1" customWidth="1"/>
    <col min="6914" max="6914" width="13.28515625" bestFit="1" customWidth="1"/>
    <col min="7169" max="7169" width="45" bestFit="1" customWidth="1"/>
    <col min="7170" max="7170" width="13.28515625" bestFit="1" customWidth="1"/>
    <col min="7425" max="7425" width="45" bestFit="1" customWidth="1"/>
    <col min="7426" max="7426" width="13.28515625" bestFit="1" customWidth="1"/>
    <col min="7681" max="7681" width="45" bestFit="1" customWidth="1"/>
    <col min="7682" max="7682" width="13.28515625" bestFit="1" customWidth="1"/>
    <col min="7937" max="7937" width="45" bestFit="1" customWidth="1"/>
    <col min="7938" max="7938" width="13.28515625" bestFit="1" customWidth="1"/>
    <col min="8193" max="8193" width="45" bestFit="1" customWidth="1"/>
    <col min="8194" max="8194" width="13.28515625" bestFit="1" customWidth="1"/>
    <col min="8449" max="8449" width="45" bestFit="1" customWidth="1"/>
    <col min="8450" max="8450" width="13.28515625" bestFit="1" customWidth="1"/>
    <col min="8705" max="8705" width="45" bestFit="1" customWidth="1"/>
    <col min="8706" max="8706" width="13.28515625" bestFit="1" customWidth="1"/>
    <col min="8961" max="8961" width="45" bestFit="1" customWidth="1"/>
    <col min="8962" max="8962" width="13.28515625" bestFit="1" customWidth="1"/>
    <col min="9217" max="9217" width="45" bestFit="1" customWidth="1"/>
    <col min="9218" max="9218" width="13.28515625" bestFit="1" customWidth="1"/>
    <col min="9473" max="9473" width="45" bestFit="1" customWidth="1"/>
    <col min="9474" max="9474" width="13.28515625" bestFit="1" customWidth="1"/>
    <col min="9729" max="9729" width="45" bestFit="1" customWidth="1"/>
    <col min="9730" max="9730" width="13.28515625" bestFit="1" customWidth="1"/>
    <col min="9985" max="9985" width="45" bestFit="1" customWidth="1"/>
    <col min="9986" max="9986" width="13.28515625" bestFit="1" customWidth="1"/>
    <col min="10241" max="10241" width="45" bestFit="1" customWidth="1"/>
    <col min="10242" max="10242" width="13.28515625" bestFit="1" customWidth="1"/>
    <col min="10497" max="10497" width="45" bestFit="1" customWidth="1"/>
    <col min="10498" max="10498" width="13.28515625" bestFit="1" customWidth="1"/>
    <col min="10753" max="10753" width="45" bestFit="1" customWidth="1"/>
    <col min="10754" max="10754" width="13.28515625" bestFit="1" customWidth="1"/>
    <col min="11009" max="11009" width="45" bestFit="1" customWidth="1"/>
    <col min="11010" max="11010" width="13.28515625" bestFit="1" customWidth="1"/>
    <col min="11265" max="11265" width="45" bestFit="1" customWidth="1"/>
    <col min="11266" max="11266" width="13.28515625" bestFit="1" customWidth="1"/>
    <col min="11521" max="11521" width="45" bestFit="1" customWidth="1"/>
    <col min="11522" max="11522" width="13.28515625" bestFit="1" customWidth="1"/>
    <col min="11777" max="11777" width="45" bestFit="1" customWidth="1"/>
    <col min="11778" max="11778" width="13.28515625" bestFit="1" customWidth="1"/>
    <col min="12033" max="12033" width="45" bestFit="1" customWidth="1"/>
    <col min="12034" max="12034" width="13.28515625" bestFit="1" customWidth="1"/>
    <col min="12289" max="12289" width="45" bestFit="1" customWidth="1"/>
    <col min="12290" max="12290" width="13.28515625" bestFit="1" customWidth="1"/>
    <col min="12545" max="12545" width="45" bestFit="1" customWidth="1"/>
    <col min="12546" max="12546" width="13.28515625" bestFit="1" customWidth="1"/>
    <col min="12801" max="12801" width="45" bestFit="1" customWidth="1"/>
    <col min="12802" max="12802" width="13.28515625" bestFit="1" customWidth="1"/>
    <col min="13057" max="13057" width="45" bestFit="1" customWidth="1"/>
    <col min="13058" max="13058" width="13.28515625" bestFit="1" customWidth="1"/>
    <col min="13313" max="13313" width="45" bestFit="1" customWidth="1"/>
    <col min="13314" max="13314" width="13.28515625" bestFit="1" customWidth="1"/>
    <col min="13569" max="13569" width="45" bestFit="1" customWidth="1"/>
    <col min="13570" max="13570" width="13.28515625" bestFit="1" customWidth="1"/>
    <col min="13825" max="13825" width="45" bestFit="1" customWidth="1"/>
    <col min="13826" max="13826" width="13.28515625" bestFit="1" customWidth="1"/>
    <col min="14081" max="14081" width="45" bestFit="1" customWidth="1"/>
    <col min="14082" max="14082" width="13.28515625" bestFit="1" customWidth="1"/>
    <col min="14337" max="14337" width="45" bestFit="1" customWidth="1"/>
    <col min="14338" max="14338" width="13.28515625" bestFit="1" customWidth="1"/>
    <col min="14593" max="14593" width="45" bestFit="1" customWidth="1"/>
    <col min="14594" max="14594" width="13.28515625" bestFit="1" customWidth="1"/>
    <col min="14849" max="14849" width="45" bestFit="1" customWidth="1"/>
    <col min="14850" max="14850" width="13.28515625" bestFit="1" customWidth="1"/>
    <col min="15105" max="15105" width="45" bestFit="1" customWidth="1"/>
    <col min="15106" max="15106" width="13.28515625" bestFit="1" customWidth="1"/>
    <col min="15361" max="15361" width="45" bestFit="1" customWidth="1"/>
    <col min="15362" max="15362" width="13.28515625" bestFit="1" customWidth="1"/>
    <col min="15617" max="15617" width="45" bestFit="1" customWidth="1"/>
    <col min="15618" max="15618" width="13.28515625" bestFit="1" customWidth="1"/>
    <col min="15873" max="15873" width="45" bestFit="1" customWidth="1"/>
    <col min="15874" max="15874" width="13.28515625" bestFit="1" customWidth="1"/>
    <col min="16129" max="16129" width="45" bestFit="1" customWidth="1"/>
    <col min="16130" max="16130" width="13.28515625" bestFit="1" customWidth="1"/>
  </cols>
  <sheetData>
    <row r="1" spans="1:3" x14ac:dyDescent="0.25">
      <c r="A1" s="1"/>
      <c r="B1" s="2" t="s">
        <v>0</v>
      </c>
    </row>
    <row r="2" spans="1:3" x14ac:dyDescent="0.25">
      <c r="A2" s="3"/>
      <c r="B2" s="4" t="s">
        <v>1</v>
      </c>
    </row>
    <row r="3" spans="1:3" x14ac:dyDescent="0.25">
      <c r="A3" s="5" t="s">
        <v>2</v>
      </c>
      <c r="B3" s="6"/>
    </row>
    <row r="4" spans="1:3" x14ac:dyDescent="0.25">
      <c r="A4" s="1" t="s">
        <v>3</v>
      </c>
      <c r="B4" s="7">
        <v>9255000</v>
      </c>
      <c r="C4" s="8">
        <f>B4/B15</f>
        <v>0.62199407334744983</v>
      </c>
    </row>
    <row r="5" spans="1:3" x14ac:dyDescent="0.25">
      <c r="A5" s="1" t="s">
        <v>4</v>
      </c>
      <c r="B5" s="7">
        <v>2845000</v>
      </c>
      <c r="C5" s="8">
        <f>B5/B15</f>
        <v>0.19120185182857857</v>
      </c>
    </row>
    <row r="6" spans="1:3" x14ac:dyDescent="0.25">
      <c r="A6" s="1" t="s">
        <v>5</v>
      </c>
      <c r="B6" s="7">
        <v>1000000</v>
      </c>
      <c r="C6" s="8">
        <f>B6/B15</f>
        <v>6.7206274807936228E-2</v>
      </c>
    </row>
    <row r="7" spans="1:3" x14ac:dyDescent="0.25">
      <c r="A7" s="1" t="s">
        <v>6</v>
      </c>
      <c r="B7" s="7">
        <v>60000</v>
      </c>
      <c r="C7" s="8">
        <f>B7/B15</f>
        <v>4.0323764884761734E-3</v>
      </c>
    </row>
    <row r="8" spans="1:3" x14ac:dyDescent="0.25">
      <c r="A8" s="9" t="s">
        <v>7</v>
      </c>
      <c r="B8" s="7">
        <v>260000</v>
      </c>
      <c r="C8" s="8">
        <f>B8/B15</f>
        <v>1.747363145006342E-2</v>
      </c>
    </row>
    <row r="9" spans="1:3" x14ac:dyDescent="0.25">
      <c r="A9" s="9" t="s">
        <v>8</v>
      </c>
      <c r="B9" s="7">
        <v>115000</v>
      </c>
      <c r="C9" s="8">
        <f>B9/B15</f>
        <v>7.728721602912666E-3</v>
      </c>
    </row>
    <row r="10" spans="1:3" x14ac:dyDescent="0.25">
      <c r="A10" s="9" t="s">
        <v>9</v>
      </c>
      <c r="B10" s="7">
        <v>50000</v>
      </c>
      <c r="C10" s="8">
        <f>B10/B15</f>
        <v>3.3603137403968113E-3</v>
      </c>
    </row>
    <row r="11" spans="1:3" x14ac:dyDescent="0.25">
      <c r="A11" s="9" t="s">
        <v>10</v>
      </c>
      <c r="B11" s="7">
        <v>120000</v>
      </c>
      <c r="C11" s="8">
        <f>B11/B15</f>
        <v>8.0647529769523468E-3</v>
      </c>
    </row>
    <row r="12" spans="1:3" x14ac:dyDescent="0.25">
      <c r="A12" s="9" t="s">
        <v>11</v>
      </c>
      <c r="B12" s="7">
        <v>335000</v>
      </c>
      <c r="C12" s="8">
        <f>B12/B15</f>
        <v>2.2514102060658635E-2</v>
      </c>
    </row>
    <row r="13" spans="1:3" x14ac:dyDescent="0.25">
      <c r="A13" s="1" t="s">
        <v>12</v>
      </c>
      <c r="B13" s="7">
        <v>238850</v>
      </c>
      <c r="C13" s="8">
        <f>B13/B15</f>
        <v>1.605221873787557E-2</v>
      </c>
    </row>
    <row r="14" spans="1:3" x14ac:dyDescent="0.25">
      <c r="A14" s="1" t="s">
        <v>13</v>
      </c>
      <c r="B14" s="7">
        <v>600713</v>
      </c>
      <c r="C14" s="8">
        <f>B14/B15</f>
        <v>4.0371682958699792E-2</v>
      </c>
    </row>
    <row r="15" spans="1:3" x14ac:dyDescent="0.25">
      <c r="A15" s="10" t="s">
        <v>14</v>
      </c>
      <c r="B15" s="7">
        <f>SUM(B4:B14)</f>
        <v>14879563</v>
      </c>
      <c r="C15" s="11"/>
    </row>
    <row r="16" spans="1:3" x14ac:dyDescent="0.25">
      <c r="A16" s="12"/>
      <c r="B16" s="7"/>
    </row>
    <row r="17" spans="1:3" x14ac:dyDescent="0.25">
      <c r="A17" s="5" t="s">
        <v>15</v>
      </c>
      <c r="B17" s="7"/>
    </row>
    <row r="18" spans="1:3" x14ac:dyDescent="0.25">
      <c r="A18" s="1" t="s">
        <v>3</v>
      </c>
      <c r="B18" s="7">
        <v>4907900</v>
      </c>
      <c r="C18" s="8">
        <f>B18/B32</f>
        <v>0.32691005487378338</v>
      </c>
    </row>
    <row r="19" spans="1:3" x14ac:dyDescent="0.25">
      <c r="A19" s="9" t="s">
        <v>16</v>
      </c>
      <c r="B19" s="7">
        <v>1723000</v>
      </c>
      <c r="C19" s="8">
        <f>B19/B32</f>
        <v>0.11476721704752109</v>
      </c>
    </row>
    <row r="20" spans="1:3" x14ac:dyDescent="0.25">
      <c r="A20" s="9" t="s">
        <v>5</v>
      </c>
      <c r="B20" s="7">
        <v>419050</v>
      </c>
      <c r="C20" s="8">
        <f>B20/B32</f>
        <v>2.7912479572700936E-2</v>
      </c>
    </row>
    <row r="21" spans="1:3" x14ac:dyDescent="0.25">
      <c r="A21" s="9" t="s">
        <v>17</v>
      </c>
      <c r="B21" s="7">
        <v>79200</v>
      </c>
      <c r="C21" s="8">
        <f>B21/B32</f>
        <v>5.2754286652139703E-3</v>
      </c>
    </row>
    <row r="22" spans="1:3" x14ac:dyDescent="0.25">
      <c r="A22" s="9" t="s">
        <v>7</v>
      </c>
      <c r="B22" s="7">
        <v>235300</v>
      </c>
      <c r="C22" s="8">
        <f>B22/B32</f>
        <v>1.5673085415717766E-2</v>
      </c>
    </row>
    <row r="23" spans="1:3" x14ac:dyDescent="0.25">
      <c r="A23" s="9" t="s">
        <v>18</v>
      </c>
      <c r="B23" s="7">
        <v>75000</v>
      </c>
      <c r="C23" s="8">
        <f>B23/B32</f>
        <v>4.995671084482926E-3</v>
      </c>
    </row>
    <row r="24" spans="1:3" x14ac:dyDescent="0.25">
      <c r="A24" s="9" t="s">
        <v>9</v>
      </c>
      <c r="B24" s="7">
        <v>35700</v>
      </c>
      <c r="C24" s="8">
        <f>B24/B32</f>
        <v>2.3779394362138727E-3</v>
      </c>
    </row>
    <row r="25" spans="1:3" x14ac:dyDescent="0.25">
      <c r="A25" s="9" t="s">
        <v>19</v>
      </c>
      <c r="B25" s="7">
        <v>131000</v>
      </c>
      <c r="C25" s="8">
        <f>B25/B32</f>
        <v>8.7257721608968442E-3</v>
      </c>
    </row>
    <row r="26" spans="1:3" x14ac:dyDescent="0.25">
      <c r="A26" s="9" t="s">
        <v>20</v>
      </c>
      <c r="B26" s="7">
        <v>290000</v>
      </c>
      <c r="C26" s="8">
        <f>B26/B32</f>
        <v>1.9316594860000647E-2</v>
      </c>
    </row>
    <row r="27" spans="1:3" x14ac:dyDescent="0.25">
      <c r="A27" s="9" t="s">
        <v>21</v>
      </c>
      <c r="B27" s="7">
        <v>15000</v>
      </c>
      <c r="C27" s="8">
        <f>B27/B32</f>
        <v>9.9913421689658516E-4</v>
      </c>
    </row>
    <row r="28" spans="1:3" x14ac:dyDescent="0.25">
      <c r="A28" s="1" t="s">
        <v>22</v>
      </c>
      <c r="B28" s="7">
        <v>4130253</v>
      </c>
      <c r="C28" s="8">
        <f>B28/B32</f>
        <v>0.2751118064493181</v>
      </c>
    </row>
    <row r="29" spans="1:3" x14ac:dyDescent="0.25">
      <c r="A29" s="1" t="s">
        <v>23</v>
      </c>
      <c r="B29" s="7">
        <v>1015000</v>
      </c>
      <c r="C29" s="8">
        <f>B29/B32</f>
        <v>6.7608082010002263E-2</v>
      </c>
    </row>
    <row r="30" spans="1:3" x14ac:dyDescent="0.25">
      <c r="A30" s="1" t="s">
        <v>24</v>
      </c>
      <c r="B30" s="7">
        <v>161000</v>
      </c>
      <c r="C30" s="8">
        <f>B30/B32</f>
        <v>1.0724040594690015E-2</v>
      </c>
    </row>
    <row r="31" spans="1:3" x14ac:dyDescent="0.25">
      <c r="A31" s="1" t="s">
        <v>13</v>
      </c>
      <c r="B31" s="7">
        <v>1795595</v>
      </c>
      <c r="C31" s="8">
        <f>B31/B32</f>
        <v>0.11960269361256159</v>
      </c>
    </row>
    <row r="32" spans="1:3" x14ac:dyDescent="0.25">
      <c r="A32" s="10" t="s">
        <v>25</v>
      </c>
      <c r="B32" s="7">
        <f>SUM(B18:B31)</f>
        <v>15012998</v>
      </c>
    </row>
    <row r="33" spans="1:2" x14ac:dyDescent="0.25">
      <c r="A33" s="1"/>
      <c r="B33" s="7"/>
    </row>
    <row r="34" spans="1:2" x14ac:dyDescent="0.25">
      <c r="A34" s="13" t="s">
        <v>26</v>
      </c>
      <c r="B34" s="14">
        <f>B15-B32</f>
        <v>-133435</v>
      </c>
    </row>
    <row r="35" spans="1:2" x14ac:dyDescent="0.25">
      <c r="A35" s="1"/>
      <c r="B35" s="7"/>
    </row>
    <row r="36" spans="1:2" x14ac:dyDescent="0.25">
      <c r="A36" s="5" t="s">
        <v>27</v>
      </c>
      <c r="B36" s="7"/>
    </row>
    <row r="37" spans="1:2" x14ac:dyDescent="0.25">
      <c r="A37" s="1" t="s">
        <v>28</v>
      </c>
      <c r="B37" s="7">
        <v>2974275</v>
      </c>
    </row>
    <row r="38" spans="1:2" x14ac:dyDescent="0.25">
      <c r="A38" s="1" t="s">
        <v>29</v>
      </c>
      <c r="B38" s="7" t="s">
        <v>39</v>
      </c>
    </row>
    <row r="39" spans="1:2" x14ac:dyDescent="0.25">
      <c r="A39" s="1" t="s">
        <v>30</v>
      </c>
      <c r="B39" s="7">
        <v>300000</v>
      </c>
    </row>
    <row r="40" spans="1:2" x14ac:dyDescent="0.25">
      <c r="A40" s="1" t="s">
        <v>31</v>
      </c>
      <c r="B40" s="7">
        <f>'[1]GF_INC July 2015 SUMMARY'!C356</f>
        <v>0</v>
      </c>
    </row>
    <row r="41" spans="1:2" x14ac:dyDescent="0.25">
      <c r="A41" s="1"/>
      <c r="B41" s="7"/>
    </row>
    <row r="42" spans="1:2" x14ac:dyDescent="0.25">
      <c r="A42" s="5" t="s">
        <v>32</v>
      </c>
      <c r="B42" s="7"/>
    </row>
    <row r="43" spans="1:2" x14ac:dyDescent="0.25">
      <c r="A43" s="1" t="s">
        <v>33</v>
      </c>
      <c r="B43" s="7">
        <v>500000</v>
      </c>
    </row>
    <row r="44" spans="1:2" x14ac:dyDescent="0.25">
      <c r="A44" s="1" t="s">
        <v>34</v>
      </c>
      <c r="B44" s="7">
        <v>2340842</v>
      </c>
    </row>
    <row r="45" spans="1:2" x14ac:dyDescent="0.25">
      <c r="A45" s="1" t="s">
        <v>35</v>
      </c>
      <c r="B45" s="7">
        <v>0</v>
      </c>
    </row>
    <row r="46" spans="1:2" x14ac:dyDescent="0.25">
      <c r="A46" s="1" t="s">
        <v>36</v>
      </c>
      <c r="B46" s="7">
        <v>300000</v>
      </c>
    </row>
    <row r="47" spans="1:2" x14ac:dyDescent="0.25">
      <c r="A47" s="1" t="s">
        <v>37</v>
      </c>
      <c r="B47" s="7">
        <v>0</v>
      </c>
    </row>
    <row r="48" spans="1:2" x14ac:dyDescent="0.25">
      <c r="A48" s="13" t="s">
        <v>38</v>
      </c>
      <c r="B48" s="15">
        <f>B34+SUM(B37:B40)-SUM(B43:B47)</f>
        <v>-2</v>
      </c>
    </row>
    <row r="49" spans="1:2" x14ac:dyDescent="0.25">
      <c r="A49" s="10"/>
      <c r="B49" s="16"/>
    </row>
    <row r="50" spans="1:2" x14ac:dyDescent="0.25">
      <c r="A50" s="10"/>
      <c r="B50" s="16"/>
    </row>
    <row r="53" spans="1:2" x14ac:dyDescent="0.25">
      <c r="A53" s="10"/>
      <c r="B53" s="16"/>
    </row>
    <row r="54" spans="1:2" x14ac:dyDescent="0.25">
      <c r="A54" s="10"/>
      <c r="B54" s="1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Terrell</dc:creator>
  <cp:lastModifiedBy>Linda Sandlin</cp:lastModifiedBy>
  <cp:lastPrinted>2016-04-22T02:06:33Z</cp:lastPrinted>
  <dcterms:created xsi:type="dcterms:W3CDTF">2015-08-08T16:21:48Z</dcterms:created>
  <dcterms:modified xsi:type="dcterms:W3CDTF">2016-04-22T13:56:12Z</dcterms:modified>
</cp:coreProperties>
</file>